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280" yWindow="0" windowWidth="27480" windowHeight="1422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2" i="7" l="1"/>
  <c r="X16" i="7"/>
  <c r="X13" i="7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<sst xmlns="http://schemas.openxmlformats.org/spreadsheetml/2006/main" count="1371" uniqueCount="681">
  <si>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</si>
  <si>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</si>
  <si>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</si>
  <si>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</si>
  <si>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</si>
  <si>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</si>
  <si>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</si>
  <si>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</si>
  <si>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</si>
  <si>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</si>
  <si>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</si>
  <si>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</si>
  <si>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</si>
  <si>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</si>
  <si>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</si>
  <si>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</si>
  <si>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</si>
  <si>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</si>
  <si>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</si>
  <si>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</si>
  <si>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</si>
  <si>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</si>
  <si>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</si>
  <si>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</si>
  <si>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</si>
  <si>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</si>
  <si>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</si>
  <si>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</si>
  <si>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</si>
  <si>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</si>
  <si>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</si>
  <si>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</si>
  <si>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</si>
  <si>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</si>
  <si>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</si>
  <si>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</si>
  <si>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</si>
  <si>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</si>
  <si>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</si>
  <si>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</si>
  <si>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</si>
  <si>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</si>
  <si>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</si>
  <si>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</si>
  <si>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</si>
  <si>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</si>
  <si>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</si>
  <si>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</si>
  <si>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</si>
  <si>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</si>
  <si>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</si>
  <si>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</si>
  <si>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</si>
  <si>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</si>
  <si>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</si>
  <si>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</si>
  <si>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</si>
  <si>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</si>
  <si>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</si>
  <si>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</si>
  <si>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</si>
  <si>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</si>
  <si>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</si>
  <si>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</si>
  <si>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</si>
  <si>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</si>
  <si>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</si>
  <si>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</si>
  <si>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</si>
  <si>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</si>
  <si>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</si>
  <si>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</si>
  <si>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</si>
  <si>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</si>
  <si>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</si>
  <si>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</si>
  <si>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</si>
  <si>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</si>
  <si>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</si>
  <si>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</si>
  <si>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</si>
  <si>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</si>
  <si>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</si>
  <si>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</si>
  <si>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</si>
  <si>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</si>
  <si>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</si>
  <si>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</si>
  <si>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</si>
  <si>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</si>
  <si>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</si>
  <si>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</si>
  <si>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</si>
  <si>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</si>
  <si>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</si>
  <si>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</si>
  <si>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</si>
  <si>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</si>
  <si>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</si>
  <si>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</si>
  <si>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</si>
  <si>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</si>
  <si>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</si>
  <si>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</si>
  <si>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</si>
  <si>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</si>
  <si>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</si>
  <si>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</si>
  <si>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</si>
  <si>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</si>
  <si>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</si>
  <si>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</si>
  <si>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</si>
  <si>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</si>
  <si>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</si>
  <si>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</si>
  <si>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</si>
  <si>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</si>
  <si>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</si>
  <si>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</si>
  <si>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</si>
  <si>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</si>
  <si>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</si>
  <si>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</si>
  <si>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</si>
  <si>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</si>
  <si>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</si>
  <si>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</si>
  <si>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</si>
  <si>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</si>
  <si>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</si>
  <si>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</si>
  <si>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</si>
  <si>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</si>
  <si>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</si>
  <si>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</si>
  <si>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</si>
  <si>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</si>
  <si>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</si>
  <si>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</si>
  <si>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</si>
  <si>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</si>
  <si>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</si>
  <si>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</si>
  <si>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</si>
  <si>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</si>
  <si>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</si>
  <si>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</si>
  <si>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</si>
  <si>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</si>
  <si>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</si>
  <si>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</si>
  <si>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</si>
  <si>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</si>
  <si>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</si>
  <si>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</si>
  <si>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</si>
  <si>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</si>
  <si>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</si>
  <si>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</si>
  <si>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</si>
  <si>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</si>
  <si>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</si>
  <si>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</si>
  <si>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</si>
  <si>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</si>
  <si>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</si>
  <si>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</si>
  <si>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</si>
  <si>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</si>
  <si>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</si>
  <si>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</si>
  <si>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</si>
  <si>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</si>
  <si>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</si>
  <si>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</si>
  <si>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</si>
  <si>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</si>
  <si>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</si>
  <si>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</si>
  <si>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</si>
  <si>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</si>
  <si>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</si>
  <si>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</si>
  <si>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</si>
  <si>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</si>
  <si>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</si>
  <si>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</si>
  <si>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</si>
  <si>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</si>
  <si>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</si>
  <si>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</si>
  <si>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</si>
  <si>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</si>
  <si>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</si>
  <si>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</si>
  <si>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</si>
  <si>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</si>
  <si>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</si>
  <si>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</si>
  <si>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</si>
  <si>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</si>
  <si>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</si>
  <si>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</si>
  <si>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</si>
  <si>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</si>
  <si>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</si>
  <si>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</si>
  <si>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</si>
  <si>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</si>
  <si>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</si>
  <si>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</si>
  <si>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</si>
  <si>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</si>
  <si>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</si>
  <si>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</si>
  <si>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</si>
  <si>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</si>
  <si>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</si>
  <si>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</si>
  <si>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</si>
  <si>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</si>
  <si>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</si>
  <si>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</si>
  <si>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</si>
  <si>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</si>
  <si>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</si>
  <si>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</si>
  <si>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</si>
  <si>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</si>
  <si>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</si>
  <si>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</si>
  <si>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</si>
  <si>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</si>
  <si>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</si>
  <si>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</si>
  <si>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</si>
  <si>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</si>
  <si>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</si>
  <si>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</si>
  <si>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</si>
  <si>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</si>
  <si>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</si>
  <si>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</si>
  <si>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</si>
  <si>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</si>
  <si>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</si>
  <si>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</si>
  <si>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</si>
  <si>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</si>
  <si>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</si>
  <si>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</si>
  <si>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</si>
  <si>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</si>
  <si>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</si>
  <si>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</si>
  <si>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</si>
  <si>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</si>
  <si>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</si>
  <si>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</si>
  <si>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</si>
  <si>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</si>
  <si>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</si>
  <si>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</si>
  <si>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</si>
  <si>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</si>
  <si>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</si>
  <si>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</si>
  <si>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</si>
  <si>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</si>
  <si>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</si>
  <si>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</si>
  <si>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</si>
  <si>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</si>
  <si>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</si>
  <si>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</si>
  <si>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</si>
  <si>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</si>
  <si>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</si>
  <si>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</si>
  <si>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</si>
  <si>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</si>
  <si>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</si>
  <si>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</si>
  <si>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</si>
  <si>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</si>
  <si>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</si>
  <si>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</si>
  <si>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</si>
  <si>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</si>
  <si>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</si>
  <si>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</si>
  <si>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</si>
  <si>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</si>
  <si>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</si>
  <si>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</si>
  <si>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</si>
  <si>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</si>
  <si>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</si>
  <si>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</si>
  <si>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</si>
  <si>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</si>
  <si>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</si>
  <si>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</si>
  <si>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</si>
  <si>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</si>
  <si>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</si>
  <si>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</si>
  <si>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</si>
  <si>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</si>
  <si>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</si>
  <si>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</si>
  <si>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</si>
  <si>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</si>
  <si>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</si>
  <si>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</si>
  <si>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</si>
  <si>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</si>
  <si>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</si>
  <si>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</si>
  <si>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</si>
  <si>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</si>
  <si>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</si>
  <si>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</si>
  <si>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</si>
  <si>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</si>
  <si>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</si>
  <si>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</si>
  <si>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</si>
  <si>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</si>
  <si>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</si>
  <si>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</si>
  <si>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</si>
  <si>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</si>
  <si>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</si>
  <si>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</si>
  <si>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</si>
  <si>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</si>
  <si>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</si>
  <si>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</si>
  <si>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</si>
  <si>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</si>
  <si>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</si>
  <si>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</si>
  <si>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</si>
  <si>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</si>
  <si>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</si>
  <si>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</si>
  <si>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</si>
  <si>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</si>
  <si>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</si>
  <si>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</si>
  <si>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</si>
  <si>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</si>
  <si>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</si>
  <si>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</si>
  <si>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</si>
  <si>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</si>
  <si>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</si>
  <si>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</si>
  <si>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</si>
  <si>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</si>
  <si>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</si>
  <si>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</si>
  <si>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</si>
  <si>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</si>
  <si>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</si>
  <si>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</si>
  <si>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</si>
  <si>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</si>
  <si>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</si>
  <si>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</si>
  <si>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</si>
  <si>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</si>
  <si>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</si>
  <si>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</si>
  <si>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</si>
  <si>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</si>
  <si>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</si>
  <si>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</si>
  <si>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</si>
  <si>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</si>
  <si>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</si>
  <si>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</si>
  <si>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</si>
  <si>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</si>
  <si>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</si>
  <si>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</si>
  <si>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</si>
  <si>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</si>
  <si>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</si>
  <si>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</si>
  <si>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</si>
  <si>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</si>
  <si>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</si>
  <si>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</si>
  <si>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</si>
  <si>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</si>
  <si>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</si>
  <si>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</si>
  <si>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</si>
  <si>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</si>
  <si>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</si>
  <si>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</si>
  <si>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</si>
  <si>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</si>
  <si>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</si>
  <si>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</si>
  <si>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</si>
  <si>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</si>
  <si>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</si>
  <si>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</si>
  <si>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</si>
  <si>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</si>
  <si>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</si>
  <si>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</si>
  <si>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</si>
  <si>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</si>
  <si>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</si>
  <si>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</si>
  <si>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</si>
  <si>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</si>
  <si>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</si>
  <si>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</si>
  <si>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</si>
  <si>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</si>
  <si>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</si>
  <si>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</si>
  <si>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</si>
  <si>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</si>
  <si>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</si>
  <si>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</si>
  <si>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</si>
  <si>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</si>
  <si>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</si>
  <si>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</si>
  <si>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</si>
  <si>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</si>
  <si>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</si>
  <si>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</si>
  <si>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</si>
  <si>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</si>
  <si>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</si>
  <si>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</si>
  <si>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</si>
  <si>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</si>
  <si>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</si>
  <si>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</si>
  <si>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</si>
  <si>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</si>
  <si>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</si>
  <si>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</si>
  <si>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</si>
  <si>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</si>
  <si>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</si>
  <si>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</si>
  <si>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</si>
  <si>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</si>
  <si>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</si>
  <si>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</si>
  <si>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</si>
  <si>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</si>
  <si>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</si>
  <si>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</si>
  <si>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</si>
  <si>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</si>
  <si>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</si>
  <si>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</si>
  <si>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</si>
  <si>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</si>
  <si>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</si>
  <si>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</si>
  <si>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</si>
  <si>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</si>
  <si>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</si>
  <si>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</si>
  <si>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</si>
  <si>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</si>
  <si>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</si>
  <si>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</si>
  <si>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</si>
  <si>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</si>
  <si>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</si>
  <si>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</si>
  <si>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</si>
  <si>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</si>
  <si>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</si>
  <si>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</si>
  <si>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</si>
  <si>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</si>
  <si>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</si>
  <si>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</si>
  <si>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</si>
  <si>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</si>
  <si>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</si>
  <si>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</si>
  <si>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</si>
  <si>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</si>
  <si>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</si>
  <si>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</si>
  <si>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</si>
  <si>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</si>
  <si>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</si>
  <si>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</si>
  <si>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</si>
  <si>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</si>
  <si>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</si>
  <si>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</si>
  <si>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</si>
  <si>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</si>
  <si>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</si>
  <si>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</si>
  <si>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</si>
  <si>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</si>
  <si>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</si>
  <si>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</si>
  <si>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</si>
  <si>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</si>
  <si>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</si>
  <si>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</si>
  <si>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</si>
  <si>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</si>
  <si>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</si>
  <si>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</si>
  <si>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</si>
  <si>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</si>
  <si>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</si>
  <si>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</si>
  <si>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</si>
  <si>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</si>
  <si>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</si>
  <si>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</si>
  <si>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</si>
  <si>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</si>
  <si>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</si>
  <si>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</si>
  <si>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</si>
  <si>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</si>
  <si>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</si>
  <si>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</si>
  <si>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</si>
  <si>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</si>
  <si>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</si>
  <si>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</si>
  <si>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</si>
  <si>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</si>
  <si>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</si>
  <si>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</si>
  <si>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</si>
  <si>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</si>
  <si>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</si>
  <si>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</si>
  <si>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</si>
  <si>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</si>
  <si>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</si>
  <si>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</si>
  <si>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</si>
  <si>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</si>
  <si>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</si>
  <si>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</si>
  <si>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</si>
  <si>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</si>
  <si>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</si>
  <si>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</si>
  <si>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</si>
  <si>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</si>
  <si>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</si>
  <si>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</si>
  <si>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</si>
  <si>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</si>
  <si>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</si>
  <si>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</si>
  <si>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</si>
  <si>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</si>
  <si>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</si>
  <si>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</si>
  <si>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</si>
  <si>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</si>
  <si>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</si>
  <si>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</si>
  <si>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</si>
  <si>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</si>
  <si>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</si>
  <si>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</si>
  <si>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</si>
  <si>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</si>
  <si>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</si>
  <si>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</si>
  <si>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</si>
  <si>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</si>
  <si>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</si>
  <si>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</si>
  <si>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</si>
  <si>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</si>
  <si>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</si>
  <si>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</si>
  <si>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</si>
  <si>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</si>
  <si>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</si>
  <si>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</si>
  <si>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</si>
  <si>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</si>
  <si>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</si>
  <si>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</si>
  <si>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</si>
  <si>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</si>
  <si>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</si>
  <si>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</si>
  <si>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</si>
  <si>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</si>
  <si>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</si>
  <si>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</si>
  <si>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</si>
  <si>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</si>
  <si>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</si>
  <si>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</si>
  <si>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</si>
  <si>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</si>
  <si>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</si>
  <si>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</si>
  <si>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</si>
  <si>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</si>
  <si>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</si>
  <si>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</si>
  <si>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</si>
  <si>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</si>
  <si>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</si>
  <si>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</si>
  <si>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</si>
  <si>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</si>
  <si>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</si>
  <si>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</si>
  <si>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</si>
  <si>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</si>
  <si>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</si>
  <si>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</si>
  <si>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</si>
  <si>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</si>
  <si>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</si>
  <si>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</si>
  <si>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</si>
  <si>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</si>
  <si>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</si>
  <si>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</si>
  <si>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</si>
  <si>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</si>
  <si>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</si>
  <si>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</si>
  <si>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</si>
  <si>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</si>
  <si>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</si>
  <si>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</si>
  <si>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</si>
  <si>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</si>
  <si>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</si>
  <si>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</si>
  <si>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</si>
  <si>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</si>
  <si>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Hohentwiel</t>
  </si>
  <si>
    <t>DE_GHD04</t>
  </si>
  <si>
    <t>Stadwerke Giengen GmbH</t>
  </si>
  <si>
    <t>9870019500007</t>
  </si>
  <si>
    <t>Mühlenweg 10</t>
  </si>
  <si>
    <t>Giengen</t>
  </si>
  <si>
    <t>netznutzung@swgiengen.de</t>
  </si>
  <si>
    <t>Jürgen Bass</t>
  </si>
  <si>
    <t>07322 9621-23</t>
  </si>
  <si>
    <t>Giengen inklusive Teilorte</t>
  </si>
  <si>
    <t>NCHN007001950000</t>
  </si>
  <si>
    <t>Hermaringen-Allewind</t>
  </si>
  <si>
    <t>DE_GBA05</t>
  </si>
  <si>
    <t>DE_GBD05</t>
  </si>
  <si>
    <t>DE_GBH05</t>
  </si>
  <si>
    <t>DE_GGA05</t>
  </si>
  <si>
    <t>DE_GGB05</t>
  </si>
  <si>
    <t>DE_GHA05</t>
  </si>
  <si>
    <t>DE_GKO05</t>
  </si>
  <si>
    <t>DE_GMF05</t>
  </si>
  <si>
    <t>DE_GMK05</t>
  </si>
  <si>
    <t>DE_GPD05</t>
  </si>
  <si>
    <t>DE_GWA05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</si>
</sst>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42684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41214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8537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667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Stadwerke Giengen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9870027200003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41214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667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Stadwerke Giengen GmbH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9870019500007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41214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Giengen inklusive Teilorte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/>
      <c r="G14" s="263"/>
      <c r="H14" s="51"/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/>
      <c r="G15" s="263"/>
      <c r="H15" s="51"/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657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669</v>
      </c>
      <c r="F24" s="156" t="s">
        <v>658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198429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Hermaringen-Allewind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198429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Stadwerke Giengen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9870019500007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41214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12" sqref="C1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Stadwerke Giengen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9870019500007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41214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38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46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670</v>
      </c>
      <c r="F14" s="296" t="str">
        <f>VLOOKUP($E14,'BDEW-Standard'!$B$3:$M$158,F$9,0)</f>
        <v>BA5</v>
      </c>
      <c r="H14" s="273">
        <f>ROUND(VLOOKUP($E14,'BDEW-Standard'!$B$3:$M$158,H$9,0),7)</f>
        <v>1.2779567000000001</v>
      </c>
      <c r="I14" s="273">
        <f>ROUND(VLOOKUP($E14,'BDEW-Standard'!$B$3:$M$158,I$9,0),7)</f>
        <v>-34.517392000000001</v>
      </c>
      <c r="J14" s="273">
        <f>ROUND(VLOOKUP($E14,'BDEW-Standard'!$B$3:$M$158,J$9,0),7)</f>
        <v>5.7212303000000002</v>
      </c>
      <c r="K14" s="273">
        <f>ROUND(VLOOKUP($E14,'BDEW-Standard'!$B$3:$M$158,K$9,0),7)</f>
        <v>0.54573329999999998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1.0484170386064726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671</v>
      </c>
      <c r="F15" s="296" t="str">
        <f>VLOOKUP($E15,'BDEW-Standard'!$B$3:$M$158,F$9,0)</f>
        <v>BD5</v>
      </c>
      <c r="H15" s="273">
        <f>ROUND(VLOOKUP($E15,'BDEW-Standard'!$B$3:$M$158,H$9,0),7)</f>
        <v>4.5699506000000003</v>
      </c>
      <c r="I15" s="273">
        <f>ROUND(VLOOKUP($E15,'BDEW-Standard'!$B$3:$M$158,I$9,0),7)</f>
        <v>-38.535339200000003</v>
      </c>
      <c r="J15" s="273">
        <f>ROUND(VLOOKUP($E15,'BDEW-Standard'!$B$3:$M$158,J$9,0),7)</f>
        <v>7.5976990999999998</v>
      </c>
      <c r="K15" s="273">
        <f>ROUND(VLOOKUP($E15,'BDEW-Standard'!$B$3:$M$158,K$9,0),7)</f>
        <v>6.6314E-3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0.90200299693660235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672</v>
      </c>
      <c r="F16" s="296" t="str">
        <f>VLOOKUP($E16,'BDEW-Standard'!$B$3:$M$158,F$9,0)</f>
        <v>BH5</v>
      </c>
      <c r="H16" s="273">
        <f>ROUND(VLOOKUP($E16,'BDEW-Standard'!$B$3:$M$158,H$9,0),7)</f>
        <v>2.98</v>
      </c>
      <c r="I16" s="273">
        <f>ROUND(VLOOKUP($E16,'BDEW-Standard'!$B$3:$M$158,I$9,0),7)</f>
        <v>-35.799999999999997</v>
      </c>
      <c r="J16" s="273">
        <f>ROUND(VLOOKUP($E16,'BDEW-Standard'!$B$3:$M$158,J$9,0),7)</f>
        <v>5.6340580999999998</v>
      </c>
      <c r="K16" s="273">
        <f>ROUND(VLOOKUP($E16,'BDEW-Standard'!$B$3:$M$158,K$9,0),7)</f>
        <v>0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1.0340893561256006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673</v>
      </c>
      <c r="F17" s="296" t="str">
        <f>VLOOKUP($E17,'BDEW-Standard'!$B$3:$M$158,F$9,0)</f>
        <v>GA5</v>
      </c>
      <c r="H17" s="273">
        <f>ROUND(VLOOKUP($E17,'BDEW-Standard'!$B$3:$M$158,H$9,0),7)</f>
        <v>3.3295574999999999</v>
      </c>
      <c r="I17" s="273">
        <f>ROUND(VLOOKUP($E17,'BDEW-Standard'!$B$3:$M$158,I$9,0),7)</f>
        <v>-36.014621099999999</v>
      </c>
      <c r="J17" s="273">
        <f>ROUND(VLOOKUP($E17,'BDEW-Standard'!$B$3:$M$158,J$9,0),7)</f>
        <v>8.7767464999999998</v>
      </c>
      <c r="K17" s="273">
        <f>ROUND(VLOOKUP($E17,'BDEW-Standard'!$B$3:$M$158,K$9,0),7)</f>
        <v>0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0.87123951295728519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674</v>
      </c>
      <c r="F18" s="296" t="str">
        <f>VLOOKUP($E18,'BDEW-Standard'!$B$3:$M$158,F$9,0)</f>
        <v>GB5</v>
      </c>
      <c r="H18" s="273">
        <f>ROUND(VLOOKUP($E18,'BDEW-Standard'!$B$3:$M$158,H$9,0),7)</f>
        <v>3.9320531999999999</v>
      </c>
      <c r="I18" s="273">
        <f>ROUND(VLOOKUP($E18,'BDEW-Standard'!$B$3:$M$158,I$9,0),7)</f>
        <v>-38.143324800000002</v>
      </c>
      <c r="J18" s="273">
        <f>ROUND(VLOOKUP($E18,'BDEW-Standard'!$B$3:$M$158,J$9,0),7)</f>
        <v>7.6185871000000001</v>
      </c>
      <c r="K18" s="273">
        <f>ROUND(VLOOKUP($E18,'BDEW-Standard'!$B$3:$M$158,K$9,0),7)</f>
        <v>2.30297E-2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0.84030497703104434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675</v>
      </c>
      <c r="F19" s="296" t="str">
        <f>VLOOKUP($E19,'BDEW-Standard'!$B$3:$M$158,F$9,0)</f>
        <v>HA5</v>
      </c>
      <c r="H19" s="273">
        <f>ROUND(VLOOKUP($E19,'BDEW-Standard'!$B$3:$M$158,H$9,0),7)</f>
        <v>4.8252376000000003</v>
      </c>
      <c r="I19" s="273">
        <f>ROUND(VLOOKUP($E19,'BDEW-Standard'!$B$3:$M$158,I$9,0),7)</f>
        <v>-39.280256399999999</v>
      </c>
      <c r="J19" s="273">
        <f>ROUND(VLOOKUP($E19,'BDEW-Standard'!$B$3:$M$158,J$9,0),7)</f>
        <v>8.6240217000000001</v>
      </c>
      <c r="K19" s="273">
        <f>ROUND(VLOOKUP($E19,'BDEW-Standard'!$B$3:$M$158,K$9,0),7)</f>
        <v>9.9944999999999999E-3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0.7135891999263051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659</v>
      </c>
      <c r="F20" s="296" t="str">
        <f>VLOOKUP($E20,'BDEW-Standard'!$B$3:$M$158,F$9,0)</f>
        <v>HD4</v>
      </c>
      <c r="H20" s="273">
        <f>ROUND(VLOOKUP($E20,'BDEW-Standard'!$B$3:$M$158,H$9,0),7)</f>
        <v>3.0084346000000002</v>
      </c>
      <c r="I20" s="273">
        <f>ROUND(VLOOKUP($E20,'BDEW-Standard'!$B$3:$M$158,I$9,0),7)</f>
        <v>-36.607845300000001</v>
      </c>
      <c r="J20" s="273">
        <f>ROUND(VLOOKUP($E20,'BDEW-Standard'!$B$3:$M$158,J$9,0),7)</f>
        <v>7.3211870000000001</v>
      </c>
      <c r="K20" s="273">
        <f>ROUND(VLOOKUP($E20,'BDEW-Standard'!$B$3:$M$158,K$9,0),7)</f>
        <v>0.15496599999999999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0.97302438504000599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676</v>
      </c>
      <c r="F21" s="296" t="str">
        <f>VLOOKUP($E21,'BDEW-Standard'!$B$3:$M$158,F$9,0)</f>
        <v>KO5</v>
      </c>
      <c r="H21" s="273">
        <f>ROUND(VLOOKUP($E21,'BDEW-Standard'!$B$3:$M$158,H$9,0),7)</f>
        <v>4.3624833000000001</v>
      </c>
      <c r="I21" s="273">
        <f>ROUND(VLOOKUP($E21,'BDEW-Standard'!$B$3:$M$158,I$9,0),7)</f>
        <v>-38.6634022</v>
      </c>
      <c r="J21" s="273">
        <f>ROUND(VLOOKUP($E21,'BDEW-Standard'!$B$3:$M$158,J$9,0),7)</f>
        <v>7.5974643999999998</v>
      </c>
      <c r="K21" s="273">
        <f>ROUND(VLOOKUP($E21,'BDEW-Standard'!$B$3:$M$158,K$9,0),7)</f>
        <v>8.3263999999999994E-3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0.84588853011795484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677</v>
      </c>
      <c r="F22" s="296" t="str">
        <f>VLOOKUP($E22,'BDEW-Standard'!$B$3:$M$158,F$9,0)</f>
        <v>MF5</v>
      </c>
      <c r="H22" s="273">
        <f>ROUND(VLOOKUP($E22,'BDEW-Standard'!$B$3:$M$158,H$9,0),7)</f>
        <v>2.6564405999999998</v>
      </c>
      <c r="I22" s="273">
        <f>ROUND(VLOOKUP($E22,'BDEW-Standard'!$B$3:$M$158,I$9,0),7)</f>
        <v>-35.2516927</v>
      </c>
      <c r="J22" s="273">
        <f>ROUND(VLOOKUP($E22,'BDEW-Standard'!$B$3:$M$158,J$9,0),7)</f>
        <v>6.5182659000000003</v>
      </c>
      <c r="K22" s="273">
        <f>ROUND(VLOOKUP($E22,'BDEW-Standard'!$B$3:$M$158,K$9,0),7)</f>
        <v>8.1205899999999998E-2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1.0038516847509584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678</v>
      </c>
      <c r="F23" s="296" t="str">
        <f>VLOOKUP($E23,'BDEW-Standard'!$B$3:$M$158,F$9,0)</f>
        <v>MK5</v>
      </c>
      <c r="H23" s="273">
        <f>ROUND(VLOOKUP($E23,'BDEW-Standard'!$B$3:$M$158,H$9,0),7)</f>
        <v>3.5862354999999999</v>
      </c>
      <c r="I23" s="273">
        <f>ROUND(VLOOKUP($E23,'BDEW-Standard'!$B$3:$M$158,I$9,0),7)</f>
        <v>-37.080299400000001</v>
      </c>
      <c r="J23" s="273">
        <f>ROUND(VLOOKUP($E23,'BDEW-Standard'!$B$3:$M$158,J$9,0),7)</f>
        <v>8.2420571999999996</v>
      </c>
      <c r="K23" s="273">
        <f>ROUND(VLOOKUP($E23,'BDEW-Standard'!$B$3:$M$158,K$9,0),7)</f>
        <v>1.4600800000000001E-2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0.83553215880324316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679</v>
      </c>
      <c r="F24" s="296" t="str">
        <f>VLOOKUP($E24,'BDEW-Standard'!$B$3:$M$158,F$9,0)</f>
        <v>PD5</v>
      </c>
      <c r="H24" s="273">
        <f>ROUND(VLOOKUP($E24,'BDEW-Standard'!$B$3:$M$158,H$9,0),7)</f>
        <v>4.7462814</v>
      </c>
      <c r="I24" s="273">
        <f>ROUND(VLOOKUP($E24,'BDEW-Standard'!$B$3:$M$158,I$9,0),7)</f>
        <v>-38.750429400000002</v>
      </c>
      <c r="J24" s="273">
        <f>ROUND(VLOOKUP($E24,'BDEW-Standard'!$B$3:$M$158,J$9,0),7)</f>
        <v>10.275333399999999</v>
      </c>
      <c r="K24" s="273">
        <f>ROUND(VLOOKUP($E24,'BDEW-Standard'!$B$3:$M$158,K$9,0),7)</f>
        <v>0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0.58254597027316624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680</v>
      </c>
      <c r="F25" s="296" t="str">
        <f>VLOOKUP($E25,'BDEW-Standard'!$B$3:$M$158,F$9,0)</f>
        <v>WA5</v>
      </c>
      <c r="H25" s="273">
        <f>ROUND(VLOOKUP($E25,'BDEW-Standard'!$B$3:$M$158,H$9,0),7)</f>
        <v>1.2768854000000001</v>
      </c>
      <c r="I25" s="273">
        <f>ROUND(VLOOKUP($E25,'BDEW-Standard'!$B$3:$M$158,I$9,0),7)</f>
        <v>-34.342437099999998</v>
      </c>
      <c r="J25" s="273">
        <f>ROUND(VLOOKUP($E25,'BDEW-Standard'!$B$3:$M$158,J$9,0),7)</f>
        <v>5.4518822</v>
      </c>
      <c r="K25" s="273">
        <f>ROUND(VLOOKUP($E25,'BDEW-Standard'!$B$3:$M$158,K$9,0),7)</f>
        <v>0.55726600000000004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1.0742572390606009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2" priority="11">
      <formula>ISERROR(F11)</formula>
    </cfRule>
  </conditionalFormatting>
  <conditionalFormatting sqref="E12:F41 Y12:Y41">
    <cfRule type="duplicateValues" dxfId="11" priority="33"/>
  </conditionalFormatting>
  <conditionalFormatting sqref="L11:L41">
    <cfRule type="expression" dxfId="10" priority="2">
      <formula>ISERROR(L11)</formula>
    </cfRule>
  </conditionalFormatting>
  <conditionalFormatting sqref="Q11:Q41">
    <cfRule type="expression" dxfId="9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Stadwerke Giengen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9870019500007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41214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0" t="s">
        <v>585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6" priority="9">
      <formula>IF(E$11="NB",1,0)</formula>
    </cfRule>
  </conditionalFormatting>
  <conditionalFormatting sqref="F12:L33">
    <cfRule type="expression" dxfId="5" priority="6">
      <formula>IF($E12=1,1,0)</formula>
    </cfRule>
  </conditionalFormatting>
  <conditionalFormatting sqref="M12:AD33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460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Bass Jürgen</cp:lastModifiedBy>
  <cp:lastPrinted>2015-03-20T22:59:10Z</cp:lastPrinted>
  <dcterms:created xsi:type="dcterms:W3CDTF">2015-01-15T05:25:41Z</dcterms:created>
  <dcterms:modified xsi:type="dcterms:W3CDTF">2016-11-10T08:34:06Z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